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<sst xmlns="http://schemas.openxmlformats.org/spreadsheetml/2006/main" count="5460" uniqueCount="1579">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</sst>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43" formatCode="_ * #,##0.00_ ;_ * \-#,##0.00_ ;_ * &quot;-&quot;??_ ;_ @_ "/>
    <numFmt numFmtId="177" formatCode="_ &quot;￥&quot;* #,##0.00_ ;_ &quot;￥&quot;* \-#,##0.00_ ;_ &quot;￥&quot;* &quot;-&quot;??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3" fillId="24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77" applyNumberFormat="0" applyFill="0" applyAlignment="0" applyProtection="0">
      <alignment vertical="center"/>
    </xf>
    <xf numFmtId="0" fontId="36" fillId="0" borderId="177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9" fillId="0" borderId="179" applyNumberFormat="0" applyFill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8" fillId="44" borderId="181" applyNumberFormat="0" applyAlignment="0" applyProtection="0">
      <alignment vertical="center"/>
    </xf>
    <xf numFmtId="0" fontId="39" fillId="44" borderId="175" applyNumberFormat="0" applyAlignment="0" applyProtection="0">
      <alignment vertical="center"/>
    </xf>
    <xf numFmtId="0" fontId="37" fillId="43" borderId="180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5" fillId="0" borderId="178" applyNumberFormat="0" applyFill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34" fillId="42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>
        <v>1</v>
      </c>
      <c r="AZ8" s="741"/>
      <c r="BA8" s="939"/>
      <c r="BB8" s="539"/>
      <c r="BC8" s="741"/>
      <c r="BD8" s="741"/>
      <c r="BE8" s="741">
        <v>0.02</v>
      </c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>
        <f t="shared" si="6"/>
        <v>2100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4</v>
      </c>
      <c r="M11" s="672">
        <v>4</v>
      </c>
      <c r="N11" s="672">
        <v>5</v>
      </c>
      <c r="O11" s="672">
        <v>6</v>
      </c>
      <c r="P11" s="672">
        <v>1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1</v>
      </c>
      <c r="AM11" s="672"/>
      <c r="AN11" s="672">
        <v>1</v>
      </c>
      <c r="AO11" s="945"/>
      <c r="AP11" s="973">
        <v>1</v>
      </c>
      <c r="AQ11" s="974"/>
      <c r="AR11" s="974">
        <v>1</v>
      </c>
      <c r="AS11" s="974"/>
      <c r="AT11" s="974">
        <v>2</v>
      </c>
      <c r="AU11" s="977"/>
      <c r="AV11" s="973">
        <v>1</v>
      </c>
      <c r="AW11" s="974">
        <v>1</v>
      </c>
      <c r="AX11" s="974">
        <v>1</v>
      </c>
      <c r="AY11" s="974"/>
      <c r="AZ11" s="974">
        <v>3</v>
      </c>
      <c r="BA11" s="977"/>
      <c r="BB11" s="973">
        <v>0.05</v>
      </c>
      <c r="BC11" s="974">
        <v>0.02</v>
      </c>
      <c r="BD11" s="974">
        <v>0.27</v>
      </c>
      <c r="BE11" s="974"/>
      <c r="BF11" s="974">
        <v>0.19</v>
      </c>
      <c r="BG11" s="977"/>
      <c r="BH11" s="991">
        <f t="shared" si="0"/>
        <v>9</v>
      </c>
      <c r="BI11" s="767">
        <f t="shared" si="1"/>
        <v>14</v>
      </c>
      <c r="BJ11" s="767">
        <f t="shared" si="2"/>
        <v>25</v>
      </c>
      <c r="BK11" s="767">
        <f t="shared" si="3"/>
        <v>16</v>
      </c>
      <c r="BL11" s="767">
        <f t="shared" si="4"/>
        <v>15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9</v>
      </c>
      <c r="BU11" s="782">
        <f t="shared" si="5"/>
        <v>14</v>
      </c>
      <c r="BV11" s="782">
        <f t="shared" si="5"/>
        <v>25</v>
      </c>
      <c r="BW11" s="782">
        <f t="shared" si="5"/>
        <v>16</v>
      </c>
      <c r="BX11" s="782">
        <f t="shared" si="5"/>
        <v>15</v>
      </c>
      <c r="BY11" s="1007">
        <f t="shared" si="5"/>
        <v>8</v>
      </c>
      <c r="BZ11" s="1000">
        <f t="shared" si="8"/>
        <v>1260</v>
      </c>
      <c r="CA11" s="1001">
        <f t="shared" si="6"/>
        <v>4900</v>
      </c>
      <c r="CB11" s="1001">
        <f t="shared" si="6"/>
        <v>648.148148148148</v>
      </c>
      <c r="CC11" s="1001" t="str">
        <f t="shared" si="6"/>
        <v>-</v>
      </c>
      <c r="CD11" s="1001">
        <f t="shared" si="6"/>
        <v>552.631578947368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1</v>
      </c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/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3</v>
      </c>
      <c r="AX12" s="979">
        <v>1</v>
      </c>
      <c r="AY12" s="979">
        <v>2</v>
      </c>
      <c r="AZ12" s="979">
        <v>3</v>
      </c>
      <c r="BA12" s="980"/>
      <c r="BB12" s="978"/>
      <c r="BC12" s="979">
        <v>0.3</v>
      </c>
      <c r="BD12" s="979">
        <v>0.02</v>
      </c>
      <c r="BE12" s="979">
        <v>0.14</v>
      </c>
      <c r="BF12" s="979">
        <v>0.12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10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10</v>
      </c>
      <c r="BY12" s="1008">
        <f t="shared" si="5"/>
        <v>14</v>
      </c>
      <c r="BZ12" s="1009" t="str">
        <f t="shared" si="8"/>
        <v>-</v>
      </c>
      <c r="CA12" s="1010">
        <f t="shared" si="6"/>
        <v>443.333333333333</v>
      </c>
      <c r="CB12" s="1010">
        <f t="shared" si="6"/>
        <v>5950</v>
      </c>
      <c r="CC12" s="1010">
        <f t="shared" si="6"/>
        <v>750</v>
      </c>
      <c r="CD12" s="1010">
        <f t="shared" si="6"/>
        <v>583.333333333333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/>
      <c r="AF13" s="672"/>
      <c r="AG13" s="672"/>
      <c r="AH13" s="672"/>
      <c r="AI13" s="931"/>
      <c r="AJ13" s="671">
        <v>2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6</v>
      </c>
      <c r="AX13" s="974">
        <v>2</v>
      </c>
      <c r="AY13" s="981">
        <v>1</v>
      </c>
      <c r="AZ13" s="981">
        <v>2</v>
      </c>
      <c r="BA13" s="934"/>
      <c r="BB13" s="973">
        <v>0.91</v>
      </c>
      <c r="BC13" s="974">
        <v>0.37</v>
      </c>
      <c r="BD13" s="974">
        <v>0.17</v>
      </c>
      <c r="BE13" s="974">
        <v>0.02</v>
      </c>
      <c r="BF13" s="974">
        <v>0.1</v>
      </c>
      <c r="BG13" s="934"/>
      <c r="BH13" s="991">
        <f t="shared" si="0"/>
        <v>72</v>
      </c>
      <c r="BI13" s="767">
        <f t="shared" si="1"/>
        <v>43</v>
      </c>
      <c r="BJ13" s="767">
        <f t="shared" si="2"/>
        <v>25</v>
      </c>
      <c r="BK13" s="767">
        <f t="shared" si="3"/>
        <v>13</v>
      </c>
      <c r="BL13" s="767">
        <f t="shared" si="4"/>
        <v>17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72</v>
      </c>
      <c r="BU13" s="782">
        <f t="shared" si="5"/>
        <v>43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17</v>
      </c>
      <c r="BY13" s="934"/>
      <c r="BZ13" s="1000">
        <f t="shared" si="8"/>
        <v>553.846153846154</v>
      </c>
      <c r="CA13" s="1001">
        <f t="shared" si="6"/>
        <v>813.513513513514</v>
      </c>
      <c r="CB13" s="1001">
        <f t="shared" si="6"/>
        <v>1029.41176470588</v>
      </c>
      <c r="CC13" s="1001">
        <f t="shared" ref="CC13:CC15" si="11">IF(BE13&lt;&gt;0,BW13/BE13*7,"-")</f>
        <v>4550</v>
      </c>
      <c r="CD13" s="1001">
        <f t="shared" ref="CD13:CD15" si="12">IF(BF13&lt;&gt;0,BX13/BF13*7,"-")</f>
        <v>1190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9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4</v>
      </c>
      <c r="AQ14" s="741">
        <v>2</v>
      </c>
      <c r="AR14" s="741">
        <v>2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0.39</v>
      </c>
      <c r="BC14" s="741">
        <v>0.19</v>
      </c>
      <c r="BD14" s="741">
        <v>0.12</v>
      </c>
      <c r="BE14" s="741"/>
      <c r="BF14" s="741"/>
      <c r="BG14" s="939"/>
      <c r="BH14" s="557">
        <f t="shared" si="0"/>
        <v>74</v>
      </c>
      <c r="BI14" s="988">
        <f t="shared" si="1"/>
        <v>60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74</v>
      </c>
      <c r="BU14" s="1002">
        <f t="shared" si="5"/>
        <v>60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1328.20512820513</v>
      </c>
      <c r="CA14" s="801">
        <f t="shared" si="6"/>
        <v>2210.52631578947</v>
      </c>
      <c r="CB14" s="801">
        <f t="shared" si="6"/>
        <v>1283.33333333333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8</v>
      </c>
      <c r="M15" s="915">
        <v>3</v>
      </c>
      <c r="N15" s="915">
        <v>9</v>
      </c>
      <c r="O15" s="915">
        <v>7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/>
      <c r="AF15" s="915"/>
      <c r="AG15" s="915">
        <v>1</v>
      </c>
      <c r="AH15" s="915"/>
      <c r="AI15" s="940"/>
      <c r="AJ15" s="548">
        <v>3</v>
      </c>
      <c r="AK15" s="915">
        <v>3</v>
      </c>
      <c r="AL15" s="915">
        <v>1</v>
      </c>
      <c r="AM15" s="972">
        <v>2</v>
      </c>
      <c r="AN15" s="972"/>
      <c r="AO15" s="940"/>
      <c r="AP15" s="550">
        <v>9</v>
      </c>
      <c r="AQ15" s="746">
        <v>6</v>
      </c>
      <c r="AR15" s="746">
        <v>2</v>
      </c>
      <c r="AS15" s="983">
        <v>2</v>
      </c>
      <c r="AT15" s="983"/>
      <c r="AU15" s="943"/>
      <c r="AV15" s="550">
        <v>17</v>
      </c>
      <c r="AW15" s="746">
        <v>9</v>
      </c>
      <c r="AX15" s="746">
        <v>2</v>
      </c>
      <c r="AY15" s="983">
        <v>3</v>
      </c>
      <c r="AZ15" s="983"/>
      <c r="BA15" s="943"/>
      <c r="BB15" s="550">
        <v>1.09</v>
      </c>
      <c r="BC15" s="746">
        <v>0.56</v>
      </c>
      <c r="BD15" s="746">
        <v>0.17</v>
      </c>
      <c r="BE15" s="746">
        <v>0.41</v>
      </c>
      <c r="BF15" s="746"/>
      <c r="BG15" s="943"/>
      <c r="BH15" s="569">
        <f t="shared" si="0"/>
        <v>78</v>
      </c>
      <c r="BI15" s="990">
        <f t="shared" si="1"/>
        <v>76</v>
      </c>
      <c r="BJ15" s="990">
        <f t="shared" si="2"/>
        <v>54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78</v>
      </c>
      <c r="BU15" s="1006">
        <f t="shared" si="5"/>
        <v>76</v>
      </c>
      <c r="BV15" s="1006">
        <f t="shared" si="5"/>
        <v>54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500.917431192661</v>
      </c>
      <c r="CA15" s="805">
        <f t="shared" si="6"/>
        <v>950</v>
      </c>
      <c r="CB15" s="805">
        <f t="shared" si="6"/>
        <v>2223.52941176471</v>
      </c>
      <c r="CC15" s="805">
        <f t="shared" si="11"/>
        <v>290.243902439024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14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14</v>
      </c>
      <c r="BW16" s="782">
        <f t="shared" si="5"/>
        <v>17</v>
      </c>
      <c r="BX16" s="782">
        <f t="shared" si="5"/>
        <v>12</v>
      </c>
      <c r="BY16" s="934"/>
      <c r="BZ16" s="1000">
        <f t="shared" si="8"/>
        <v>9100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/>
      <c r="AT17" s="741"/>
      <c r="AU17" s="939"/>
      <c r="AV17" s="539"/>
      <c r="AW17" s="741">
        <v>1</v>
      </c>
      <c r="AX17" s="741">
        <v>3</v>
      </c>
      <c r="AY17" s="741">
        <v>1</v>
      </c>
      <c r="AZ17" s="741"/>
      <c r="BA17" s="939"/>
      <c r="BB17" s="539"/>
      <c r="BC17" s="741">
        <v>0.05</v>
      </c>
      <c r="BD17" s="741">
        <v>0.12</v>
      </c>
      <c r="BE17" s="741">
        <v>0.02</v>
      </c>
      <c r="BF17" s="741"/>
      <c r="BG17" s="939"/>
      <c r="BH17" s="557">
        <f t="shared" si="0"/>
        <v>35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35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 t="str">
        <f t="shared" si="8"/>
        <v>-</v>
      </c>
      <c r="CA17" s="801">
        <f t="shared" si="6"/>
        <v>6720</v>
      </c>
      <c r="CB17" s="801">
        <f t="shared" si="6"/>
        <v>1633.33333333333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875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4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0.1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14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14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210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>
        <v>1</v>
      </c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0.32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65.625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0.12</v>
      </c>
      <c r="BC22" s="974"/>
      <c r="BD22" s="974">
        <v>0.02</v>
      </c>
      <c r="BE22" s="974"/>
      <c r="BF22" s="974"/>
      <c r="BG22" s="934"/>
      <c r="BH22" s="766">
        <f t="shared" si="0"/>
        <v>4</v>
      </c>
      <c r="BI22" s="767">
        <f t="shared" si="1"/>
        <v>2</v>
      </c>
      <c r="BJ22" s="767">
        <f t="shared" si="2"/>
        <v>4</v>
      </c>
      <c r="BK22" s="767">
        <f t="shared" si="3"/>
        <v>4</v>
      </c>
      <c r="BL22" s="767">
        <f t="shared" si="4"/>
        <v>10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2</v>
      </c>
      <c r="BV22" s="782">
        <f t="shared" si="7"/>
        <v>4</v>
      </c>
      <c r="BW22" s="782">
        <f t="shared" si="7"/>
        <v>4</v>
      </c>
      <c r="BX22" s="782">
        <f t="shared" si="7"/>
        <v>10</v>
      </c>
      <c r="BY22" s="934"/>
      <c r="BZ22" s="1000">
        <f t="shared" si="8"/>
        <v>233.333333333333</v>
      </c>
      <c r="CA22" s="1001" t="str">
        <f t="shared" si="8"/>
        <v>-</v>
      </c>
      <c r="CB22" s="1001">
        <f t="shared" si="8"/>
        <v>1400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0.24</v>
      </c>
      <c r="BD24" s="974"/>
      <c r="BE24" s="974"/>
      <c r="BF24" s="974">
        <v>0.05</v>
      </c>
      <c r="BG24" s="977"/>
      <c r="BH24" s="991">
        <f t="shared" si="0"/>
        <v>22</v>
      </c>
      <c r="BI24" s="767">
        <f t="shared" si="1"/>
        <v>10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10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291.666666666667</v>
      </c>
      <c r="CB24" s="1001" t="str">
        <f t="shared" si="8"/>
        <v>-</v>
      </c>
      <c r="CC24" s="1001" t="str">
        <f t="shared" si="8"/>
        <v>-</v>
      </c>
      <c r="CD24" s="1001">
        <f t="shared" si="8"/>
        <v>2380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4</v>
      </c>
      <c r="N25" s="912">
        <v>4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>
        <v>3</v>
      </c>
      <c r="AM25" s="912">
        <v>1</v>
      </c>
      <c r="AN25" s="912">
        <v>1</v>
      </c>
      <c r="AO25" s="959">
        <v>1</v>
      </c>
      <c r="AP25" s="975"/>
      <c r="AQ25" s="984"/>
      <c r="AR25" s="984">
        <v>5</v>
      </c>
      <c r="AS25" s="984">
        <v>3</v>
      </c>
      <c r="AT25" s="984">
        <v>4</v>
      </c>
      <c r="AU25" s="985">
        <v>3</v>
      </c>
      <c r="AV25" s="975"/>
      <c r="AW25" s="984"/>
      <c r="AX25" s="984">
        <v>7</v>
      </c>
      <c r="AY25" s="984">
        <v>3</v>
      </c>
      <c r="AZ25" s="984">
        <v>6</v>
      </c>
      <c r="BA25" s="985">
        <v>6</v>
      </c>
      <c r="BB25" s="975"/>
      <c r="BC25" s="984"/>
      <c r="BD25" s="984">
        <v>0.49</v>
      </c>
      <c r="BE25" s="984">
        <v>0.22</v>
      </c>
      <c r="BF25" s="984">
        <v>0.3</v>
      </c>
      <c r="BG25" s="985">
        <v>0.27</v>
      </c>
      <c r="BH25" s="768">
        <f t="shared" si="0"/>
        <v>43</v>
      </c>
      <c r="BI25" s="769">
        <f t="shared" si="1"/>
        <v>39</v>
      </c>
      <c r="BJ25" s="769">
        <f t="shared" si="2"/>
        <v>17</v>
      </c>
      <c r="BK25" s="769">
        <f t="shared" si="3"/>
        <v>45</v>
      </c>
      <c r="BL25" s="769">
        <f t="shared" si="4"/>
        <v>23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39</v>
      </c>
      <c r="BV25" s="784">
        <f t="shared" si="7"/>
        <v>17</v>
      </c>
      <c r="BW25" s="784">
        <f t="shared" si="7"/>
        <v>45</v>
      </c>
      <c r="BX25" s="784">
        <f t="shared" si="7"/>
        <v>23</v>
      </c>
      <c r="BY25" s="1013">
        <f t="shared" si="7"/>
        <v>24</v>
      </c>
      <c r="BZ25" s="1004" t="str">
        <f t="shared" si="8"/>
        <v>-</v>
      </c>
      <c r="CA25" s="1012" t="str">
        <f t="shared" si="8"/>
        <v>-</v>
      </c>
      <c r="CB25" s="1012">
        <f t="shared" si="8"/>
        <v>242.857142857143</v>
      </c>
      <c r="CC25" s="1012">
        <f t="shared" si="8"/>
        <v>1431.81818181818</v>
      </c>
      <c r="CD25" s="1012">
        <f t="shared" si="8"/>
        <v>536.666666666667</v>
      </c>
      <c r="CE25" s="1023">
        <f t="shared" si="8"/>
        <v>622.222222222222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>
        <v>1</v>
      </c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>
        <v>1</v>
      </c>
      <c r="BA26" s="985"/>
      <c r="BB26" s="975"/>
      <c r="BC26" s="984">
        <v>0.27</v>
      </c>
      <c r="BD26" s="984"/>
      <c r="BE26" s="984"/>
      <c r="BF26" s="984">
        <v>0.02</v>
      </c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285.185185185185</v>
      </c>
      <c r="CB26" s="1012" t="str">
        <f t="shared" si="8"/>
        <v>-</v>
      </c>
      <c r="CC26" s="1012" t="str">
        <f t="shared" si="8"/>
        <v>-</v>
      </c>
      <c r="CD26" s="1012">
        <f t="shared" si="8"/>
        <v>4900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12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700</v>
      </c>
      <c r="CC27" s="1010" t="str">
        <f t="shared" si="8"/>
        <v>-</v>
      </c>
      <c r="CD27" s="1010">
        <f t="shared" si="8"/>
        <v>2450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/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1300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2</v>
      </c>
      <c r="AM29" s="672"/>
      <c r="AN29" s="672"/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2</v>
      </c>
      <c r="AW29" s="974">
        <v>3</v>
      </c>
      <c r="AX29" s="974">
        <v>6</v>
      </c>
      <c r="AY29" s="974">
        <v>4</v>
      </c>
      <c r="AZ29" s="974">
        <v>5</v>
      </c>
      <c r="BA29" s="934"/>
      <c r="BB29" s="973">
        <v>0.14</v>
      </c>
      <c r="BC29" s="974">
        <v>0.08</v>
      </c>
      <c r="BD29" s="974">
        <v>0.37</v>
      </c>
      <c r="BE29" s="974">
        <v>0.13</v>
      </c>
      <c r="BF29" s="974">
        <v>0.15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84</v>
      </c>
      <c r="BK29" s="767">
        <f t="shared" si="13"/>
        <v>42</v>
      </c>
      <c r="BL29" s="767">
        <f>IF($A$1="补货",P29+V29+AB29,P29)</f>
        <v>40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84</v>
      </c>
      <c r="BW29" s="782">
        <f t="shared" si="7"/>
        <v>42</v>
      </c>
      <c r="BX29" s="782">
        <f t="shared" si="7"/>
        <v>40</v>
      </c>
      <c r="BY29" s="934"/>
      <c r="BZ29" s="1000">
        <f t="shared" si="8"/>
        <v>700</v>
      </c>
      <c r="CA29" s="1001">
        <f t="shared" si="8"/>
        <v>2012.5</v>
      </c>
      <c r="CB29" s="1001">
        <f t="shared" si="8"/>
        <v>1589.18918918919</v>
      </c>
      <c r="CC29" s="1001">
        <f t="shared" si="8"/>
        <v>2261.53846153846</v>
      </c>
      <c r="CD29" s="1001">
        <f t="shared" si="8"/>
        <v>1866.66666666667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5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/>
      <c r="AI30" s="940"/>
      <c r="AJ30" s="677"/>
      <c r="AK30" s="678">
        <v>1</v>
      </c>
      <c r="AL30" s="678">
        <v>2</v>
      </c>
      <c r="AM30" s="678">
        <v>2</v>
      </c>
      <c r="AN30" s="678">
        <v>2</v>
      </c>
      <c r="AO30" s="940"/>
      <c r="AP30" s="978"/>
      <c r="AQ30" s="979">
        <v>2</v>
      </c>
      <c r="AR30" s="979">
        <v>2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0.19</v>
      </c>
      <c r="BD30" s="979">
        <v>0.3</v>
      </c>
      <c r="BE30" s="979">
        <v>0.67</v>
      </c>
      <c r="BF30" s="979">
        <v>0.37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32</v>
      </c>
      <c r="BL30" s="771">
        <f>IF($A$1="补货",P30+V30+AB30,P30)</f>
        <v>27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32</v>
      </c>
      <c r="BX30" s="786">
        <f t="shared" si="7"/>
        <v>27</v>
      </c>
      <c r="BY30" s="943"/>
      <c r="BZ30" s="1009" t="str">
        <f t="shared" si="8"/>
        <v>-</v>
      </c>
      <c r="CA30" s="1010">
        <f t="shared" si="8"/>
        <v>810.526315789474</v>
      </c>
      <c r="CB30" s="1010">
        <f t="shared" si="8"/>
        <v>303.333333333333</v>
      </c>
      <c r="CC30" s="1010">
        <f t="shared" si="8"/>
        <v>334.328358208955</v>
      </c>
      <c r="CD30" s="1010">
        <f t="shared" si="8"/>
        <v>510.810810810811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40</v>
      </c>
      <c r="M85" s="118">
        <f t="shared" si="2"/>
        <v>488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30</v>
      </c>
      <c r="M86" s="120">
        <f t="shared" si="2"/>
        <v>366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30</v>
      </c>
      <c r="M87" s="108">
        <f t="shared" si="2"/>
        <v>405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20</v>
      </c>
      <c r="M88" s="100">
        <f t="shared" si="2"/>
        <v>270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40</v>
      </c>
      <c r="M89" s="104">
        <f t="shared" si="2"/>
        <v>540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6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6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/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>
        <v>1</v>
      </c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3</v>
      </c>
      <c r="BF6" s="745">
        <v>1</v>
      </c>
      <c r="BG6" s="745"/>
      <c r="BH6" s="762"/>
      <c r="BI6" s="743"/>
      <c r="BJ6" s="744"/>
      <c r="BK6" s="745"/>
      <c r="BL6" s="745">
        <v>0.34</v>
      </c>
      <c r="BM6" s="745">
        <v>0.12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350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>
        <v>1</v>
      </c>
      <c r="AL8" s="729"/>
      <c r="AM8" s="730"/>
      <c r="AN8" s="699"/>
      <c r="AO8" s="728"/>
      <c r="AP8" s="729">
        <v>1</v>
      </c>
      <c r="AQ8" s="729"/>
      <c r="AR8" s="729">
        <v>1</v>
      </c>
      <c r="AS8" s="729">
        <v>1</v>
      </c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0.12</v>
      </c>
      <c r="BL8" s="755"/>
      <c r="BM8" s="755">
        <v>0.62</v>
      </c>
      <c r="BN8" s="755">
        <v>0.17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>
        <f t="shared" si="6"/>
        <v>33.8709677419355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2</v>
      </c>
      <c r="BH9" s="762"/>
      <c r="BI9" s="743"/>
      <c r="BJ9" s="744"/>
      <c r="BK9" s="745"/>
      <c r="BL9" s="745"/>
      <c r="BM9" s="745"/>
      <c r="BN9" s="745">
        <v>0.14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200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7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1</v>
      </c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2</v>
      </c>
      <c r="AT10" s="724"/>
      <c r="AU10" s="695"/>
      <c r="AV10" s="539">
        <v>1</v>
      </c>
      <c r="AW10" s="741"/>
      <c r="AX10" s="741">
        <v>3</v>
      </c>
      <c r="AY10" s="741"/>
      <c r="AZ10" s="741">
        <v>5</v>
      </c>
      <c r="BA10" s="742"/>
      <c r="BB10" s="743"/>
      <c r="BC10" s="744">
        <v>1</v>
      </c>
      <c r="BD10" s="745"/>
      <c r="BE10" s="745">
        <v>4</v>
      </c>
      <c r="BF10" s="745"/>
      <c r="BG10" s="745">
        <v>6</v>
      </c>
      <c r="BH10" s="762"/>
      <c r="BI10" s="743"/>
      <c r="BJ10" s="744">
        <v>0.12</v>
      </c>
      <c r="BK10" s="745"/>
      <c r="BL10" s="745">
        <v>0.39</v>
      </c>
      <c r="BM10" s="745"/>
      <c r="BN10" s="745">
        <v>0.41</v>
      </c>
      <c r="BO10" s="762"/>
      <c r="BP10" s="743"/>
      <c r="BQ10" s="768">
        <f t="shared" si="0"/>
        <v>9</v>
      </c>
      <c r="BR10" s="769">
        <f t="shared" si="0"/>
        <v>7</v>
      </c>
      <c r="BS10" s="769">
        <f t="shared" si="0"/>
        <v>6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7</v>
      </c>
      <c r="CG10" s="784">
        <f t="shared" si="3"/>
        <v>6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525</v>
      </c>
      <c r="CM10" s="801" t="str">
        <f t="shared" si="6"/>
        <v>-</v>
      </c>
      <c r="CN10" s="801">
        <f t="shared" si="6"/>
        <v>107.692307692308</v>
      </c>
      <c r="CO10" s="801" t="str">
        <f t="shared" si="6"/>
        <v>-</v>
      </c>
      <c r="CP10" s="801">
        <f t="shared" si="6"/>
        <v>51.219512195122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2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>
        <v>1</v>
      </c>
      <c r="AQ11" s="732">
        <v>2</v>
      </c>
      <c r="AR11" s="732">
        <v>2</v>
      </c>
      <c r="AS11" s="732">
        <v>3</v>
      </c>
      <c r="AT11" s="733"/>
      <c r="AU11" s="702"/>
      <c r="AV11" s="542">
        <v>1</v>
      </c>
      <c r="AW11" s="756">
        <v>1</v>
      </c>
      <c r="AX11" s="756">
        <v>2</v>
      </c>
      <c r="AY11" s="756">
        <v>4</v>
      </c>
      <c r="AZ11" s="756">
        <v>4</v>
      </c>
      <c r="BA11" s="757"/>
      <c r="BB11" s="758"/>
      <c r="BC11" s="759">
        <v>1</v>
      </c>
      <c r="BD11" s="760">
        <v>1</v>
      </c>
      <c r="BE11" s="760">
        <v>2</v>
      </c>
      <c r="BF11" s="760">
        <v>6</v>
      </c>
      <c r="BG11" s="760">
        <v>7</v>
      </c>
      <c r="BH11" s="765"/>
      <c r="BI11" s="758"/>
      <c r="BJ11" s="759">
        <v>0.05</v>
      </c>
      <c r="BK11" s="760">
        <v>0.12</v>
      </c>
      <c r="BL11" s="760">
        <v>0.24</v>
      </c>
      <c r="BM11" s="760">
        <v>0.37</v>
      </c>
      <c r="BN11" s="760">
        <v>0.61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11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11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87.5</v>
      </c>
      <c r="CO11" s="813">
        <f t="shared" si="6"/>
        <v>94.5945945945946</v>
      </c>
      <c r="CP11" s="813">
        <f t="shared" si="6"/>
        <v>126.229508196721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4</v>
      </c>
      <c r="O12" s="675">
        <v>2</v>
      </c>
      <c r="P12" s="675">
        <v>4</v>
      </c>
      <c r="Q12" s="675">
        <v>2</v>
      </c>
      <c r="R12" s="694">
        <v>5</v>
      </c>
      <c r="S12" s="695">
        <v>4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>
        <v>1</v>
      </c>
      <c r="AQ12" s="723"/>
      <c r="AR12" s="723">
        <v>2</v>
      </c>
      <c r="AS12" s="723"/>
      <c r="AT12" s="724">
        <v>3</v>
      </c>
      <c r="AU12" s="695">
        <v>2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4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0.17</v>
      </c>
      <c r="BL12" s="745">
        <v>0.05</v>
      </c>
      <c r="BM12" s="745">
        <v>0.39</v>
      </c>
      <c r="BN12" s="745">
        <v>0.05</v>
      </c>
      <c r="BO12" s="762">
        <v>0.41</v>
      </c>
      <c r="BP12" s="743">
        <v>0.36</v>
      </c>
      <c r="BQ12" s="768">
        <f t="shared" ref="BQ12:BU18" si="9">IF($A$1="补货",M12+T12+AA12,M12)</f>
        <v>0</v>
      </c>
      <c r="BR12" s="769">
        <f t="shared" si="9"/>
        <v>8</v>
      </c>
      <c r="BS12" s="769">
        <f t="shared" si="9"/>
        <v>9</v>
      </c>
      <c r="BT12" s="769">
        <f t="shared" si="9"/>
        <v>4</v>
      </c>
      <c r="BU12" s="769">
        <f t="shared" si="9"/>
        <v>9</v>
      </c>
      <c r="BV12" s="769">
        <f t="shared" si="1"/>
        <v>6</v>
      </c>
      <c r="BW12" s="769">
        <f t="shared" si="2"/>
        <v>5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8</v>
      </c>
      <c r="CG12" s="784">
        <f t="shared" ref="CG12:CG18" si="12">BS12+BZ12</f>
        <v>9</v>
      </c>
      <c r="CH12" s="784">
        <f t="shared" ref="CH12:CH18" si="13">BT12+CA12</f>
        <v>4</v>
      </c>
      <c r="CI12" s="784">
        <f t="shared" ref="CI12:CI18" si="14">BU12+CB12</f>
        <v>9</v>
      </c>
      <c r="CJ12" s="784">
        <f t="shared" si="4"/>
        <v>6</v>
      </c>
      <c r="CK12" s="784">
        <f t="shared" si="5"/>
        <v>5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329.411764705882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71.7948717948718</v>
      </c>
      <c r="CP12" s="801">
        <f t="shared" ref="CP12:CP18" si="19">IF(BN12&lt;&gt;0,CI12/BN12*7,"-")</f>
        <v>1260</v>
      </c>
      <c r="CQ12" s="802">
        <f t="shared" si="7"/>
        <v>102.439024390244</v>
      </c>
      <c r="CR12" s="803">
        <f t="shared" ref="CR12:CR18" si="20">IF(BP12&lt;&gt;0,CK12/BP12*7,"-")</f>
        <v>97.2222222222222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4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1</v>
      </c>
      <c r="AS13" s="723"/>
      <c r="AT13" s="724"/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0.17</v>
      </c>
      <c r="BN13" s="745"/>
      <c r="BO13" s="762">
        <v>0.05</v>
      </c>
      <c r="BP13" s="743"/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8</v>
      </c>
      <c r="BU13" s="769">
        <f t="shared" si="9"/>
        <v>10</v>
      </c>
      <c r="BV13" s="769">
        <f t="shared" si="1"/>
        <v>9</v>
      </c>
      <c r="BW13" s="769">
        <f t="shared" si="2"/>
        <v>9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8</v>
      </c>
      <c r="CI13" s="784">
        <f t="shared" si="14"/>
        <v>10</v>
      </c>
      <c r="CJ13" s="784">
        <f t="shared" si="4"/>
        <v>9</v>
      </c>
      <c r="CK13" s="784">
        <f t="shared" si="5"/>
        <v>9</v>
      </c>
      <c r="CL13" s="800" t="str">
        <f t="shared" si="15"/>
        <v>-</v>
      </c>
      <c r="CM13" s="801" t="str">
        <f t="shared" si="16"/>
        <v>-</v>
      </c>
      <c r="CN13" s="801">
        <f t="shared" si="17"/>
        <v>1260</v>
      </c>
      <c r="CO13" s="801">
        <f t="shared" si="18"/>
        <v>329.411764705882</v>
      </c>
      <c r="CP13" s="801" t="str">
        <f t="shared" si="19"/>
        <v>-</v>
      </c>
      <c r="CQ13" s="802">
        <f t="shared" si="7"/>
        <v>1260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/>
      <c r="AS14" s="723"/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0.05</v>
      </c>
      <c r="BO14" s="762">
        <v>0.17</v>
      </c>
      <c r="BP14" s="743">
        <v>0.12</v>
      </c>
      <c r="BQ14" s="768">
        <f t="shared" si="9"/>
        <v>0</v>
      </c>
      <c r="BR14" s="769">
        <f t="shared" si="9"/>
        <v>6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6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175</v>
      </c>
      <c r="CN14" s="801">
        <f t="shared" si="17"/>
        <v>350</v>
      </c>
      <c r="CO14" s="801" t="str">
        <f t="shared" si="18"/>
        <v>-</v>
      </c>
      <c r="CP14" s="801">
        <f t="shared" si="19"/>
        <v>1260</v>
      </c>
      <c r="CQ14" s="802">
        <f t="shared" si="7"/>
        <v>288.235294117647</v>
      </c>
      <c r="CR14" s="803">
        <f t="shared" si="20"/>
        <v>525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1</v>
      </c>
      <c r="AS15" s="723"/>
      <c r="AT15" s="724"/>
      <c r="AU15" s="695"/>
      <c r="AV15" s="539"/>
      <c r="AW15" s="741">
        <v>5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0.32</v>
      </c>
      <c r="BL15" s="745">
        <v>0.17</v>
      </c>
      <c r="BM15" s="745">
        <v>0.17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109.375</v>
      </c>
      <c r="CN15" s="801">
        <f t="shared" si="17"/>
        <v>329.411764705882</v>
      </c>
      <c r="CO15" s="801">
        <f t="shared" si="18"/>
        <v>288.235294117647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5</v>
      </c>
      <c r="O17" s="684">
        <v>3</v>
      </c>
      <c r="P17" s="684">
        <v>3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3</v>
      </c>
      <c r="AQ17" s="732">
        <v>1</v>
      </c>
      <c r="AR17" s="732">
        <v>2</v>
      </c>
      <c r="AS17" s="732">
        <v>2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0.22</v>
      </c>
      <c r="BM17" s="760">
        <v>0.34</v>
      </c>
      <c r="BN17" s="760">
        <v>0.39</v>
      </c>
      <c r="BO17" s="765"/>
      <c r="BP17" s="758">
        <v>0.02</v>
      </c>
      <c r="BQ17" s="774">
        <f t="shared" si="9"/>
        <v>0</v>
      </c>
      <c r="BR17" s="775">
        <f t="shared" si="9"/>
        <v>7</v>
      </c>
      <c r="BS17" s="775">
        <f t="shared" si="9"/>
        <v>6</v>
      </c>
      <c r="BT17" s="775">
        <f t="shared" si="9"/>
        <v>6</v>
      </c>
      <c r="BU17" s="775">
        <f t="shared" si="9"/>
        <v>5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7</v>
      </c>
      <c r="CG17" s="793">
        <f t="shared" si="12"/>
        <v>6</v>
      </c>
      <c r="CH17" s="793">
        <f t="shared" si="13"/>
        <v>6</v>
      </c>
      <c r="CI17" s="793">
        <f t="shared" si="14"/>
        <v>5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136.111111111111</v>
      </c>
      <c r="CN17" s="813">
        <f t="shared" si="17"/>
        <v>190.909090909091</v>
      </c>
      <c r="CO17" s="813">
        <f t="shared" si="18"/>
        <v>123.529411764706</v>
      </c>
      <c r="CP17" s="813">
        <f t="shared" si="19"/>
        <v>89.7435897435897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4</v>
      </c>
      <c r="O18" s="678">
        <v>1</v>
      </c>
      <c r="P18" s="678">
        <v>2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>
        <v>1</v>
      </c>
      <c r="AR18" s="726">
        <v>2</v>
      </c>
      <c r="AS18" s="726"/>
      <c r="AT18" s="727"/>
      <c r="AU18" s="697"/>
      <c r="AV18" s="550"/>
      <c r="AW18" s="746">
        <v>4</v>
      </c>
      <c r="AX18" s="746">
        <v>2</v>
      </c>
      <c r="AY18" s="746">
        <v>3</v>
      </c>
      <c r="AZ18" s="746"/>
      <c r="BA18" s="747"/>
      <c r="BB18" s="748"/>
      <c r="BC18" s="749"/>
      <c r="BD18" s="750">
        <v>4</v>
      </c>
      <c r="BE18" s="750">
        <v>3</v>
      </c>
      <c r="BF18" s="750">
        <v>4</v>
      </c>
      <c r="BG18" s="750"/>
      <c r="BH18" s="763"/>
      <c r="BI18" s="748"/>
      <c r="BJ18" s="749"/>
      <c r="BK18" s="750">
        <v>0.34</v>
      </c>
      <c r="BL18" s="750">
        <v>0.19</v>
      </c>
      <c r="BM18" s="750">
        <v>0.31</v>
      </c>
      <c r="BN18" s="750"/>
      <c r="BO18" s="763"/>
      <c r="BP18" s="748"/>
      <c r="BQ18" s="770">
        <f t="shared" si="9"/>
        <v>0</v>
      </c>
      <c r="BR18" s="771">
        <f t="shared" si="9"/>
        <v>5</v>
      </c>
      <c r="BS18" s="771">
        <f t="shared" si="9"/>
        <v>7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10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5</v>
      </c>
      <c r="CG18" s="786">
        <f t="shared" si="12"/>
        <v>7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10</v>
      </c>
      <c r="CL18" s="804" t="str">
        <f t="shared" si="15"/>
        <v>-</v>
      </c>
      <c r="CM18" s="805">
        <f t="shared" si="16"/>
        <v>102.941176470588</v>
      </c>
      <c r="CN18" s="805">
        <f t="shared" si="17"/>
        <v>257.894736842105</v>
      </c>
      <c r="CO18" s="805">
        <f t="shared" si="18"/>
        <v>135.483870967742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3</v>
      </c>
      <c r="J3" s="535">
        <v>17</v>
      </c>
      <c r="K3" s="535"/>
      <c r="L3" s="534"/>
      <c r="M3" s="534"/>
      <c r="N3" s="536">
        <v>1</v>
      </c>
      <c r="O3" s="536">
        <v>2</v>
      </c>
      <c r="P3" s="536">
        <v>0.07</v>
      </c>
      <c r="Q3" s="555">
        <f t="shared" ref="Q3:Q34" si="0">IF($A$1="补货",I3+J3+K3,I3)</f>
        <v>20</v>
      </c>
      <c r="R3" s="535"/>
      <c r="S3" s="555">
        <f>Q3+R3</f>
        <v>20</v>
      </c>
      <c r="T3" s="556">
        <f>IF(P3&lt;&gt;0,S3/P3*7,"-")</f>
        <v>2000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8</v>
      </c>
      <c r="J4" s="538">
        <v>31</v>
      </c>
      <c r="K4" s="538"/>
      <c r="L4" s="537"/>
      <c r="M4" s="537">
        <v>6</v>
      </c>
      <c r="N4" s="539">
        <v>9</v>
      </c>
      <c r="O4" s="539">
        <v>10</v>
      </c>
      <c r="P4" s="539">
        <v>0.89</v>
      </c>
      <c r="Q4" s="557">
        <f t="shared" si="0"/>
        <v>39</v>
      </c>
      <c r="R4" s="538"/>
      <c r="S4" s="558">
        <f>Q4+R4</f>
        <v>39</v>
      </c>
      <c r="T4" s="559">
        <f>IF(P4&lt;&gt;0,S4/P4*7,"-")</f>
        <v>306.741573033708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5</v>
      </c>
      <c r="R6" s="538"/>
      <c r="S6" s="558">
        <f t="shared" si="1"/>
        <v>5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13</v>
      </c>
      <c r="R7" s="538"/>
      <c r="S7" s="558">
        <f t="shared" si="1"/>
        <v>13</v>
      </c>
      <c r="T7" s="559">
        <f t="shared" si="2"/>
        <v>267.647058823529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>
        <v>1</v>
      </c>
      <c r="M8" s="537">
        <v>1</v>
      </c>
      <c r="N8" s="539">
        <v>1</v>
      </c>
      <c r="O8" s="539">
        <v>1</v>
      </c>
      <c r="P8" s="539">
        <v>0.27</v>
      </c>
      <c r="Q8" s="557">
        <f t="shared" si="0"/>
        <v>8</v>
      </c>
      <c r="R8" s="538"/>
      <c r="S8" s="558">
        <f t="shared" si="1"/>
        <v>8</v>
      </c>
      <c r="T8" s="559">
        <f t="shared" si="2"/>
        <v>207.407407407407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1341.66666666667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5</v>
      </c>
      <c r="J10" s="538">
        <v>1</v>
      </c>
      <c r="K10" s="538"/>
      <c r="L10" s="537"/>
      <c r="M10" s="537">
        <v>1</v>
      </c>
      <c r="N10" s="539">
        <v>5</v>
      </c>
      <c r="O10" s="539">
        <v>6</v>
      </c>
      <c r="P10" s="539">
        <v>0.34</v>
      </c>
      <c r="Q10" s="557">
        <f t="shared" si="0"/>
        <v>6</v>
      </c>
      <c r="R10" s="538"/>
      <c r="S10" s="558">
        <f t="shared" si="1"/>
        <v>6</v>
      </c>
      <c r="T10" s="559">
        <f t="shared" si="2"/>
        <v>123.529411764706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23</v>
      </c>
      <c r="K11" s="541"/>
      <c r="L11" s="540">
        <v>1</v>
      </c>
      <c r="M11" s="540">
        <v>3</v>
      </c>
      <c r="N11" s="542">
        <v>3</v>
      </c>
      <c r="O11" s="542">
        <v>3</v>
      </c>
      <c r="P11" s="542">
        <v>0.51</v>
      </c>
      <c r="Q11" s="560">
        <f t="shared" si="0"/>
        <v>27</v>
      </c>
      <c r="R11" s="541"/>
      <c r="S11" s="561">
        <f t="shared" si="1"/>
        <v>27</v>
      </c>
      <c r="T11" s="562">
        <f t="shared" si="2"/>
        <v>370.588235294118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1</v>
      </c>
      <c r="J12" s="541"/>
      <c r="K12" s="541"/>
      <c r="L12" s="540"/>
      <c r="M12" s="540">
        <v>1</v>
      </c>
      <c r="N12" s="542">
        <v>3</v>
      </c>
      <c r="O12" s="542">
        <v>3</v>
      </c>
      <c r="P12" s="543">
        <v>0.22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31.8181818181818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13</v>
      </c>
      <c r="R14" s="538"/>
      <c r="S14" s="558">
        <f t="shared" si="1"/>
        <v>13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10</v>
      </c>
      <c r="R15" s="538"/>
      <c r="S15" s="558">
        <f t="shared" si="1"/>
        <v>10</v>
      </c>
      <c r="T15" s="559">
        <f t="shared" si="2"/>
        <v>241.379310344828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9</v>
      </c>
      <c r="R16" s="538"/>
      <c r="S16" s="558">
        <f t="shared" si="1"/>
        <v>9</v>
      </c>
      <c r="T16" s="559">
        <f t="shared" si="2"/>
        <v>3150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1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1540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3</v>
      </c>
      <c r="J19" s="541">
        <v>18</v>
      </c>
      <c r="K19" s="541"/>
      <c r="L19" s="540"/>
      <c r="M19" s="540"/>
      <c r="N19" s="542"/>
      <c r="O19" s="542"/>
      <c r="P19" s="542"/>
      <c r="Q19" s="560">
        <f t="shared" si="0"/>
        <v>21</v>
      </c>
      <c r="R19" s="541"/>
      <c r="S19" s="561">
        <f t="shared" si="1"/>
        <v>21</v>
      </c>
      <c r="T19" s="562" t="str">
        <f t="shared" si="2"/>
        <v>-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12</v>
      </c>
      <c r="R20" s="549"/>
      <c r="S20" s="570">
        <f t="shared" si="1"/>
        <v>12</v>
      </c>
      <c r="T20" s="571">
        <f t="shared" si="2"/>
        <v>600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6</v>
      </c>
      <c r="K21" s="552"/>
      <c r="L21" s="551"/>
      <c r="M21" s="551">
        <v>2</v>
      </c>
      <c r="N21" s="547">
        <v>2</v>
      </c>
      <c r="O21" s="547">
        <v>3</v>
      </c>
      <c r="P21" s="547">
        <v>0.26</v>
      </c>
      <c r="Q21" s="567">
        <f t="shared" si="0"/>
        <v>10</v>
      </c>
      <c r="R21" s="552"/>
      <c r="S21" s="567">
        <f t="shared" si="1"/>
        <v>10</v>
      </c>
      <c r="T21" s="568">
        <f t="shared" si="2"/>
        <v>269.230769230769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2</v>
      </c>
      <c r="J22" s="538">
        <v>9</v>
      </c>
      <c r="K22" s="538"/>
      <c r="L22" s="537">
        <v>1</v>
      </c>
      <c r="M22" s="537">
        <v>4</v>
      </c>
      <c r="N22" s="539">
        <v>5</v>
      </c>
      <c r="O22" s="539">
        <v>9</v>
      </c>
      <c r="P22" s="539">
        <v>0.74</v>
      </c>
      <c r="Q22" s="557">
        <f t="shared" si="0"/>
        <v>11</v>
      </c>
      <c r="R22" s="538"/>
      <c r="S22" s="558">
        <f t="shared" si="1"/>
        <v>11</v>
      </c>
      <c r="T22" s="559">
        <f t="shared" si="2"/>
        <v>104.054054054054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43</v>
      </c>
      <c r="R23" s="538"/>
      <c r="S23" s="558">
        <f t="shared" si="1"/>
        <v>43</v>
      </c>
      <c r="T23" s="559">
        <f t="shared" si="2"/>
        <v>940.625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7</v>
      </c>
      <c r="O24" s="539">
        <v>8</v>
      </c>
      <c r="P24" s="539">
        <v>0.66</v>
      </c>
      <c r="Q24" s="557">
        <f t="shared" si="0"/>
        <v>11</v>
      </c>
      <c r="R24" s="538"/>
      <c r="S24" s="558">
        <f t="shared" si="1"/>
        <v>11</v>
      </c>
      <c r="T24" s="559">
        <f t="shared" si="2"/>
        <v>116.666666666667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10</v>
      </c>
      <c r="K25" s="538"/>
      <c r="L25" s="537"/>
      <c r="M25" s="537">
        <v>1</v>
      </c>
      <c r="N25" s="539">
        <v>4</v>
      </c>
      <c r="O25" s="539">
        <v>5</v>
      </c>
      <c r="P25" s="539">
        <v>0.29</v>
      </c>
      <c r="Q25" s="557">
        <f t="shared" si="0"/>
        <v>15</v>
      </c>
      <c r="R25" s="538"/>
      <c r="S25" s="558">
        <f t="shared" si="1"/>
        <v>15</v>
      </c>
      <c r="T25" s="559">
        <f t="shared" si="2"/>
        <v>362.068965517241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19</v>
      </c>
      <c r="K26" s="538"/>
      <c r="L26" s="537"/>
      <c r="M26" s="537">
        <v>1</v>
      </c>
      <c r="N26" s="539">
        <v>7</v>
      </c>
      <c r="O26" s="539">
        <v>9</v>
      </c>
      <c r="P26" s="539">
        <v>0.46</v>
      </c>
      <c r="Q26" s="557">
        <f t="shared" si="0"/>
        <v>24</v>
      </c>
      <c r="R26" s="538"/>
      <c r="S26" s="558">
        <f t="shared" si="1"/>
        <v>24</v>
      </c>
      <c r="T26" s="559">
        <f t="shared" si="2"/>
        <v>365.217391304348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7</v>
      </c>
      <c r="R30" s="538"/>
      <c r="S30" s="558">
        <f t="shared" si="1"/>
        <v>7</v>
      </c>
      <c r="T30" s="559">
        <f t="shared" si="2"/>
        <v>700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>
        <v>4</v>
      </c>
      <c r="O31" s="539">
        <v>4</v>
      </c>
      <c r="P31" s="539">
        <v>0.2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3</v>
      </c>
      <c r="O33" s="539">
        <v>5</v>
      </c>
      <c r="P33" s="539">
        <v>0.18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38.8888888888889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>
        <v>1</v>
      </c>
      <c r="N40" s="539">
        <v>4</v>
      </c>
      <c r="O40" s="539">
        <v>5</v>
      </c>
      <c r="P40" s="539">
        <v>0.29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434.48275862069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2</v>
      </c>
      <c r="O45" s="539">
        <v>2</v>
      </c>
      <c r="P45" s="539">
        <v>0.1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1050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24</v>
      </c>
      <c r="R46" s="538"/>
      <c r="S46" s="558">
        <f t="shared" si="4"/>
        <v>24</v>
      </c>
      <c r="T46" s="559">
        <f t="shared" si="5"/>
        <v>3360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3</v>
      </c>
      <c r="P47" s="539">
        <v>0.15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840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5</v>
      </c>
      <c r="K48" s="541"/>
      <c r="L48" s="540">
        <v>1</v>
      </c>
      <c r="M48" s="540">
        <v>2</v>
      </c>
      <c r="N48" s="542">
        <v>3</v>
      </c>
      <c r="O48" s="542">
        <v>4</v>
      </c>
      <c r="P48" s="542">
        <v>0.46</v>
      </c>
      <c r="Q48" s="560">
        <f t="shared" si="3"/>
        <v>8</v>
      </c>
      <c r="R48" s="541"/>
      <c r="S48" s="561">
        <f t="shared" si="4"/>
        <v>8</v>
      </c>
      <c r="T48" s="562">
        <f t="shared" si="5"/>
        <v>121.739130434783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7</v>
      </c>
      <c r="K49" s="541"/>
      <c r="L49" s="540"/>
      <c r="M49" s="540">
        <v>1</v>
      </c>
      <c r="N49" s="542">
        <v>1</v>
      </c>
      <c r="O49" s="542">
        <v>1</v>
      </c>
      <c r="P49" s="542">
        <v>0.12</v>
      </c>
      <c r="Q49" s="560">
        <f t="shared" si="3"/>
        <v>9</v>
      </c>
      <c r="R49" s="541"/>
      <c r="S49" s="561">
        <f t="shared" si="4"/>
        <v>9</v>
      </c>
      <c r="T49" s="562">
        <f t="shared" si="5"/>
        <v>525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8</v>
      </c>
      <c r="R50" s="545"/>
      <c r="S50" s="573">
        <f t="shared" si="4"/>
        <v>8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4</v>
      </c>
      <c r="J52" s="538">
        <v>3</v>
      </c>
      <c r="K52" s="538"/>
      <c r="L52" s="537"/>
      <c r="M52" s="537"/>
      <c r="N52" s="539">
        <v>3</v>
      </c>
      <c r="O52" s="539">
        <v>4</v>
      </c>
      <c r="P52" s="539">
        <v>0.17</v>
      </c>
      <c r="Q52" s="557">
        <f t="shared" si="3"/>
        <v>7</v>
      </c>
      <c r="R52" s="538"/>
      <c r="S52" s="558">
        <f t="shared" ref="S52:S57" si="6">Q52+R52</f>
        <v>7</v>
      </c>
      <c r="T52" s="559">
        <f t="shared" ref="T52:T57" si="7">IF(P52&lt;&gt;0,S52/P52*7,"-")</f>
        <v>288.235294117647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27</v>
      </c>
      <c r="R54" s="538"/>
      <c r="S54" s="558">
        <f t="shared" si="6"/>
        <v>27</v>
      </c>
      <c r="T54" s="559">
        <f t="shared" si="7"/>
        <v>1575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>
        <v>1</v>
      </c>
      <c r="M55" s="537">
        <v>2</v>
      </c>
      <c r="N55" s="539">
        <v>3</v>
      </c>
      <c r="O55" s="539">
        <v>4</v>
      </c>
      <c r="P55" s="539">
        <v>0.46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197.826086956522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2</v>
      </c>
      <c r="P56" s="542">
        <v>0.03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3966.66666666667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700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2240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1120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8</v>
      </c>
      <c r="R67" s="538"/>
      <c r="S67" s="558">
        <f t="shared" si="8"/>
        <v>8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452.941176470588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>
        <v>2</v>
      </c>
      <c r="N74" s="536">
        <v>2</v>
      </c>
      <c r="O74" s="536">
        <v>3</v>
      </c>
      <c r="P74" s="536">
        <v>0.26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53.8461538461538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>
        <v>1</v>
      </c>
      <c r="N76" s="539">
        <v>2</v>
      </c>
      <c r="O76" s="539">
        <v>2</v>
      </c>
      <c r="P76" s="539">
        <v>0.17</v>
      </c>
      <c r="Q76" s="557">
        <f t="shared" si="10"/>
        <v>3</v>
      </c>
      <c r="R76" s="538"/>
      <c r="S76" s="558">
        <f t="shared" si="11"/>
        <v>3</v>
      </c>
      <c r="T76" s="559">
        <f t="shared" si="12"/>
        <v>123.529411764706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494.117647058823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2</v>
      </c>
      <c r="J79" s="538">
        <v>15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17</v>
      </c>
      <c r="R79" s="538"/>
      <c r="S79" s="558">
        <f t="shared" si="11"/>
        <v>17</v>
      </c>
      <c r="T79" s="559">
        <f t="shared" si="12"/>
        <v>1700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>
        <v>1</v>
      </c>
      <c r="N80" s="550">
        <v>2</v>
      </c>
      <c r="O80" s="550">
        <v>5</v>
      </c>
      <c r="P80" s="550">
        <v>0.22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413.636363636364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3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5</v>
      </c>
      <c r="S7" s="415">
        <v>0.54</v>
      </c>
      <c r="T7" s="429">
        <f t="shared" si="0"/>
        <v>28</v>
      </c>
      <c r="U7" s="84"/>
      <c r="V7" s="430">
        <f t="shared" si="1"/>
        <v>28</v>
      </c>
      <c r="W7" s="431">
        <f t="shared" si="2"/>
        <v>362.962962962963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17</v>
      </c>
      <c r="U10" s="82"/>
      <c r="V10" s="427">
        <f t="shared" si="1"/>
        <v>17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4</v>
      </c>
      <c r="S14" s="413">
        <v>0.17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1070.58823529412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5</v>
      </c>
      <c r="M15" s="65">
        <v>41</v>
      </c>
      <c r="N15" s="65"/>
      <c r="O15" s="415">
        <v>1</v>
      </c>
      <c r="P15" s="415">
        <v>1</v>
      </c>
      <c r="Q15" s="415">
        <v>3</v>
      </c>
      <c r="R15" s="415">
        <v>4</v>
      </c>
      <c r="S15" s="415">
        <v>0.39</v>
      </c>
      <c r="T15" s="429">
        <f t="shared" si="0"/>
        <v>46</v>
      </c>
      <c r="U15" s="84"/>
      <c r="V15" s="430">
        <f t="shared" si="1"/>
        <v>46</v>
      </c>
      <c r="W15" s="431">
        <f t="shared" si="2"/>
        <v>825.641025641026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2</v>
      </c>
      <c r="M16" s="67">
        <v>67</v>
      </c>
      <c r="N16" s="67"/>
      <c r="O16" s="417">
        <v>5</v>
      </c>
      <c r="P16" s="417">
        <v>16</v>
      </c>
      <c r="Q16" s="417">
        <v>35</v>
      </c>
      <c r="R16" s="417">
        <v>51</v>
      </c>
      <c r="S16" s="417">
        <v>4.24</v>
      </c>
      <c r="T16" s="432">
        <f t="shared" si="0"/>
        <v>69</v>
      </c>
      <c r="U16" s="68"/>
      <c r="V16" s="433">
        <f t="shared" si="1"/>
        <v>69</v>
      </c>
      <c r="W16" s="434">
        <f t="shared" si="2"/>
        <v>113.915094339623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19</v>
      </c>
      <c r="M17" s="62">
        <v>79</v>
      </c>
      <c r="N17" s="62"/>
      <c r="O17" s="413">
        <v>5</v>
      </c>
      <c r="P17" s="413">
        <v>21</v>
      </c>
      <c r="Q17" s="413">
        <v>45</v>
      </c>
      <c r="R17" s="413">
        <v>71</v>
      </c>
      <c r="S17" s="413">
        <v>4.9</v>
      </c>
      <c r="T17" s="427">
        <f t="shared" si="0"/>
        <v>98</v>
      </c>
      <c r="U17" s="82"/>
      <c r="V17" s="427">
        <f t="shared" si="1"/>
        <v>98</v>
      </c>
      <c r="W17" s="428">
        <f t="shared" si="2"/>
        <v>140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13</v>
      </c>
      <c r="M18" s="65">
        <v>60</v>
      </c>
      <c r="N18" s="65"/>
      <c r="O18" s="415">
        <v>3</v>
      </c>
      <c r="P18" s="415">
        <v>16</v>
      </c>
      <c r="Q18" s="415">
        <v>27</v>
      </c>
      <c r="R18" s="415">
        <v>32</v>
      </c>
      <c r="S18" s="415">
        <v>3.01</v>
      </c>
      <c r="T18" s="429">
        <f t="shared" si="0"/>
        <v>73</v>
      </c>
      <c r="U18" s="84"/>
      <c r="V18" s="430">
        <f t="shared" si="1"/>
        <v>73</v>
      </c>
      <c r="W18" s="431">
        <f t="shared" si="2"/>
        <v>169.767441860465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8</v>
      </c>
      <c r="U22" s="160"/>
      <c r="V22" s="443">
        <f t="shared" ref="V22:V52" si="3">T22+U22</f>
        <v>8</v>
      </c>
      <c r="W22" s="431">
        <f t="shared" ref="W22:W52" si="4">IF(S22&gt;0,V22/S22*7,"-")</f>
        <v>1120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6</v>
      </c>
      <c r="M23" s="67">
        <v>85</v>
      </c>
      <c r="N23" s="67"/>
      <c r="O23" s="417"/>
      <c r="P23" s="417">
        <v>5</v>
      </c>
      <c r="Q23" s="417">
        <v>16</v>
      </c>
      <c r="R23" s="417">
        <v>20</v>
      </c>
      <c r="S23" s="417">
        <v>1.22</v>
      </c>
      <c r="T23" s="432">
        <f t="shared" si="0"/>
        <v>91</v>
      </c>
      <c r="U23" s="68"/>
      <c r="V23" s="433">
        <f t="shared" si="3"/>
        <v>91</v>
      </c>
      <c r="W23" s="434">
        <f t="shared" si="4"/>
        <v>522.131147540984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13</v>
      </c>
      <c r="M24" s="62">
        <v>200</v>
      </c>
      <c r="N24" s="62"/>
      <c r="O24" s="413">
        <v>7</v>
      </c>
      <c r="P24" s="413">
        <v>31</v>
      </c>
      <c r="Q24" s="413">
        <v>70</v>
      </c>
      <c r="R24" s="413">
        <v>90</v>
      </c>
      <c r="S24" s="413">
        <v>7.77</v>
      </c>
      <c r="T24" s="427">
        <f t="shared" si="0"/>
        <v>213</v>
      </c>
      <c r="U24" s="82"/>
      <c r="V24" s="427">
        <f t="shared" si="3"/>
        <v>213</v>
      </c>
      <c r="W24" s="428">
        <f t="shared" si="4"/>
        <v>191.891891891892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24</v>
      </c>
      <c r="M25" s="65">
        <v>30</v>
      </c>
      <c r="N25" s="65"/>
      <c r="O25" s="415">
        <v>8</v>
      </c>
      <c r="P25" s="415">
        <v>47</v>
      </c>
      <c r="Q25" s="415">
        <v>127</v>
      </c>
      <c r="R25" s="415">
        <v>170</v>
      </c>
      <c r="S25" s="415">
        <v>11.58</v>
      </c>
      <c r="T25" s="429">
        <f t="shared" si="0"/>
        <v>54</v>
      </c>
      <c r="U25" s="84"/>
      <c r="V25" s="430">
        <f t="shared" si="3"/>
        <v>54</v>
      </c>
      <c r="W25" s="431">
        <f t="shared" si="4"/>
        <v>32.6424870466321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8</v>
      </c>
      <c r="U27" s="82"/>
      <c r="V27" s="438">
        <f t="shared" si="3"/>
        <v>8</v>
      </c>
      <c r="W27" s="428">
        <f t="shared" si="4"/>
        <v>329.411764705882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20</v>
      </c>
      <c r="U28" s="83"/>
      <c r="V28" s="440">
        <f t="shared" si="3"/>
        <v>20</v>
      </c>
      <c r="W28" s="441">
        <f t="shared" si="4"/>
        <v>2800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3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9</v>
      </c>
      <c r="U29" s="84"/>
      <c r="V29" s="443">
        <f t="shared" si="3"/>
        <v>9</v>
      </c>
      <c r="W29" s="431">
        <f t="shared" si="4"/>
        <v>1260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7</v>
      </c>
      <c r="U37" s="84"/>
      <c r="V37" s="443">
        <f t="shared" si="3"/>
        <v>7</v>
      </c>
      <c r="W37" s="431">
        <f t="shared" si="4"/>
        <v>490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5</v>
      </c>
      <c r="U40" s="84"/>
      <c r="V40" s="443">
        <f t="shared" si="3"/>
        <v>5</v>
      </c>
      <c r="W40" s="431">
        <f t="shared" si="4"/>
        <v>1166.66666666667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9</v>
      </c>
      <c r="U42" s="82"/>
      <c r="V42" s="438">
        <f t="shared" si="3"/>
        <v>9</v>
      </c>
      <c r="W42" s="428">
        <f t="shared" si="4"/>
        <v>1260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3</v>
      </c>
      <c r="S47" s="419">
        <v>0.15</v>
      </c>
      <c r="T47" s="82">
        <f t="shared" si="0"/>
        <v>6</v>
      </c>
      <c r="U47" s="82"/>
      <c r="V47" s="438">
        <f t="shared" si="3"/>
        <v>6</v>
      </c>
      <c r="W47" s="428">
        <f t="shared" si="4"/>
        <v>280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4</v>
      </c>
      <c r="S50" s="413">
        <v>0.17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823.529411764706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8</v>
      </c>
      <c r="U52" s="84"/>
      <c r="V52" s="443">
        <f t="shared" si="3"/>
        <v>8</v>
      </c>
      <c r="W52" s="431">
        <f t="shared" si="4"/>
        <v>1120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2</v>
      </c>
      <c r="M56" s="65">
        <v>7</v>
      </c>
      <c r="N56" s="65"/>
      <c r="O56" s="415"/>
      <c r="P56" s="415">
        <v>2</v>
      </c>
      <c r="Q56" s="415">
        <v>3</v>
      </c>
      <c r="R56" s="415">
        <v>4</v>
      </c>
      <c r="S56" s="415">
        <v>0.31</v>
      </c>
      <c r="T56" s="442">
        <f t="shared" si="0"/>
        <v>9</v>
      </c>
      <c r="U56" s="84"/>
      <c r="V56" s="443">
        <f t="shared" ref="V56" si="7">T56+U56</f>
        <v>9</v>
      </c>
      <c r="W56" s="431">
        <f t="shared" ref="W56" si="8">IF(S56&gt;0,V56/S56*7,"-")</f>
        <v>203.225806451613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21</v>
      </c>
      <c r="U59" s="83"/>
      <c r="V59" s="440">
        <f t="shared" si="5"/>
        <v>21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52</v>
      </c>
      <c r="U63" s="84"/>
      <c r="V63" s="430">
        <f t="shared" si="5"/>
        <v>52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/>
      <c r="Q65" s="421">
        <v>2</v>
      </c>
      <c r="R65" s="421">
        <v>4</v>
      </c>
      <c r="S65" s="413">
        <v>0.13</v>
      </c>
      <c r="T65" s="62">
        <f t="shared" si="0"/>
        <v>9</v>
      </c>
      <c r="U65" s="82"/>
      <c r="V65" s="62">
        <f t="shared" si="5"/>
        <v>9</v>
      </c>
      <c r="W65" s="428">
        <f t="shared" si="6"/>
        <v>484.615384615385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14</v>
      </c>
      <c r="U69" s="84"/>
      <c r="V69" s="65">
        <f t="shared" si="5"/>
        <v>14</v>
      </c>
      <c r="W69" s="431">
        <f t="shared" si="6"/>
        <v>816.666666666667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1960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1</v>
      </c>
      <c r="M72" s="62">
        <v>21</v>
      </c>
      <c r="N72" s="62"/>
      <c r="O72" s="413">
        <v>1</v>
      </c>
      <c r="P72" s="413">
        <v>3</v>
      </c>
      <c r="Q72" s="413">
        <v>3</v>
      </c>
      <c r="R72" s="413">
        <v>5</v>
      </c>
      <c r="S72" s="413">
        <v>0.89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173.033707865169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/>
      <c r="P73" s="413">
        <v>1</v>
      </c>
      <c r="Q73" s="413">
        <v>3</v>
      </c>
      <c r="R73" s="413">
        <v>6</v>
      </c>
      <c r="S73" s="413">
        <v>0.27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596.296296296296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2</v>
      </c>
      <c r="M74" s="65">
        <v>27</v>
      </c>
      <c r="N74" s="65"/>
      <c r="O74" s="415">
        <v>2</v>
      </c>
      <c r="P74" s="415">
        <v>3</v>
      </c>
      <c r="Q74" s="415">
        <v>5</v>
      </c>
      <c r="R74" s="415">
        <v>7</v>
      </c>
      <c r="S74" s="415">
        <v>0.79</v>
      </c>
      <c r="T74" s="429">
        <f t="shared" si="11"/>
        <v>29</v>
      </c>
      <c r="U74" s="84"/>
      <c r="V74" s="430">
        <f t="shared" si="5"/>
        <v>29</v>
      </c>
      <c r="W74" s="431">
        <f t="shared" si="6"/>
        <v>256.962025316456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1</v>
      </c>
      <c r="M76" s="62">
        <v>3</v>
      </c>
      <c r="N76" s="62"/>
      <c r="O76" s="449">
        <v>1</v>
      </c>
      <c r="P76" s="449">
        <v>2</v>
      </c>
      <c r="Q76" s="449">
        <v>2</v>
      </c>
      <c r="R76" s="449">
        <v>2</v>
      </c>
      <c r="S76" s="457">
        <v>0.74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37.8378378378378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933.333333333333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5</v>
      </c>
      <c r="M84" s="62">
        <v>10</v>
      </c>
      <c r="N84" s="62"/>
      <c r="O84" s="457">
        <v>1</v>
      </c>
      <c r="P84" s="457">
        <v>4</v>
      </c>
      <c r="Q84" s="457">
        <v>7</v>
      </c>
      <c r="R84" s="457">
        <v>10</v>
      </c>
      <c r="S84" s="457">
        <v>0.83</v>
      </c>
      <c r="T84" s="437">
        <f t="shared" si="11"/>
        <v>15</v>
      </c>
      <c r="U84" s="82"/>
      <c r="V84" s="438">
        <f t="shared" si="5"/>
        <v>15</v>
      </c>
      <c r="W84" s="428">
        <f t="shared" si="6"/>
        <v>126.506024096386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>
        <v>7</v>
      </c>
      <c r="M85" s="455"/>
      <c r="N85" s="455"/>
      <c r="O85" s="458">
        <v>1</v>
      </c>
      <c r="P85" s="458">
        <v>8</v>
      </c>
      <c r="Q85" s="458">
        <v>22</v>
      </c>
      <c r="R85" s="458">
        <v>25</v>
      </c>
      <c r="S85" s="458">
        <v>1.87</v>
      </c>
      <c r="T85" s="439">
        <f t="shared" si="11"/>
        <v>7</v>
      </c>
      <c r="U85" s="83">
        <v>40</v>
      </c>
      <c r="V85" s="440">
        <f t="shared" si="5"/>
        <v>47</v>
      </c>
      <c r="W85" s="441">
        <f t="shared" si="6"/>
        <v>175.935828877005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9</v>
      </c>
      <c r="M86" s="459"/>
      <c r="N86" s="459"/>
      <c r="O86" s="460">
        <v>1</v>
      </c>
      <c r="P86" s="460">
        <v>9</v>
      </c>
      <c r="Q86" s="460">
        <v>20</v>
      </c>
      <c r="R86" s="460">
        <v>23</v>
      </c>
      <c r="S86" s="460">
        <v>1.84</v>
      </c>
      <c r="T86" s="442">
        <f t="shared" si="11"/>
        <v>9</v>
      </c>
      <c r="U86" s="84">
        <v>30</v>
      </c>
      <c r="V86" s="443">
        <f t="shared" si="5"/>
        <v>39</v>
      </c>
      <c r="W86" s="431">
        <f t="shared" si="6"/>
        <v>148.369565217391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14</v>
      </c>
      <c r="M87" s="67">
        <v>5</v>
      </c>
      <c r="N87" s="67"/>
      <c r="O87" s="456"/>
      <c r="P87" s="456">
        <v>5</v>
      </c>
      <c r="Q87" s="456">
        <v>16</v>
      </c>
      <c r="R87" s="456">
        <v>25</v>
      </c>
      <c r="S87" s="456">
        <v>1.3</v>
      </c>
      <c r="T87" s="432">
        <f t="shared" si="11"/>
        <v>19</v>
      </c>
      <c r="U87" s="68">
        <v>30</v>
      </c>
      <c r="V87" s="433">
        <f t="shared" si="5"/>
        <v>49</v>
      </c>
      <c r="W87" s="434">
        <f t="shared" ref="W87:W95" si="12">IF(S87&gt;0,V87/S87*7,"-")</f>
        <v>263.846153846154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17</v>
      </c>
      <c r="M88" s="62">
        <v>55</v>
      </c>
      <c r="N88" s="62"/>
      <c r="O88" s="457">
        <v>3</v>
      </c>
      <c r="P88" s="457">
        <v>18</v>
      </c>
      <c r="Q88" s="457">
        <v>42</v>
      </c>
      <c r="R88" s="457">
        <v>58</v>
      </c>
      <c r="S88" s="457">
        <v>4.43</v>
      </c>
      <c r="T88" s="427">
        <f t="shared" si="11"/>
        <v>72</v>
      </c>
      <c r="U88" s="82">
        <v>20</v>
      </c>
      <c r="V88" s="427">
        <f t="shared" ref="V88:V95" si="13">T88+U88</f>
        <v>92</v>
      </c>
      <c r="W88" s="428">
        <f t="shared" si="12"/>
        <v>145.372460496614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8</v>
      </c>
      <c r="M89" s="65">
        <v>32</v>
      </c>
      <c r="N89" s="65"/>
      <c r="O89" s="460">
        <v>4</v>
      </c>
      <c r="P89" s="460">
        <v>20</v>
      </c>
      <c r="Q89" s="460">
        <v>32</v>
      </c>
      <c r="R89" s="460">
        <v>51</v>
      </c>
      <c r="S89" s="460">
        <v>3.91</v>
      </c>
      <c r="T89" s="429">
        <f t="shared" si="11"/>
        <v>40</v>
      </c>
      <c r="U89" s="84">
        <v>40</v>
      </c>
      <c r="V89" s="430">
        <f t="shared" si="13"/>
        <v>80</v>
      </c>
      <c r="W89" s="431">
        <f t="shared" si="12"/>
        <v>143.222506393862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2</v>
      </c>
      <c r="R96" s="423">
        <v>4</v>
      </c>
      <c r="S96" s="415">
        <v>0.2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525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980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583.333333333333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3</v>
      </c>
      <c r="R105" s="415">
        <v>3</v>
      </c>
      <c r="S105" s="415">
        <v>0.15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>
        <v>1</v>
      </c>
      <c r="P108" s="415">
        <v>1</v>
      </c>
      <c r="Q108" s="415">
        <v>2</v>
      </c>
      <c r="R108" s="415">
        <v>4</v>
      </c>
      <c r="S108" s="415">
        <v>0.35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160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4</v>
      </c>
      <c r="S109" s="417">
        <v>0.06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>
        <v>1</v>
      </c>
      <c r="R110" s="421">
        <v>9</v>
      </c>
      <c r="S110" s="413">
        <v>0.18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>
        <v>1</v>
      </c>
      <c r="R111" s="423">
        <v>4</v>
      </c>
      <c r="S111" s="415">
        <v>0.1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1120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1</v>
      </c>
      <c r="Q113" s="421">
        <v>1</v>
      </c>
      <c r="R113" s="421">
        <v>5</v>
      </c>
      <c r="S113" s="413">
        <v>0.18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311.111111111111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1</v>
      </c>
      <c r="S114" s="415">
        <v>0.27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51.8518518518518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/>
      <c r="Q115" s="420">
        <v>3</v>
      </c>
      <c r="R115" s="420">
        <v>5</v>
      </c>
      <c r="S115" s="417">
        <v>0.18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311.111111111111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8</v>
      </c>
      <c r="S116" s="413">
        <v>0.16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2</v>
      </c>
      <c r="R117" s="423">
        <v>3</v>
      </c>
      <c r="S117" s="415">
        <v>0.41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204.878048780488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>
        <v>4</v>
      </c>
      <c r="R118" s="420">
        <v>5</v>
      </c>
      <c r="S118" s="417">
        <v>0.22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4</v>
      </c>
      <c r="U130" s="82"/>
      <c r="V130" s="62">
        <f t="shared" si="14"/>
        <v>4</v>
      </c>
      <c r="W130" s="428">
        <f t="shared" si="15"/>
        <v>1400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9</v>
      </c>
      <c r="U142" s="82"/>
      <c r="V142" s="427">
        <f t="shared" si="19"/>
        <v>9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8</v>
      </c>
      <c r="U145" s="82"/>
      <c r="V145" s="427">
        <f t="shared" si="19"/>
        <v>8</v>
      </c>
      <c r="W145" s="428">
        <f t="shared" si="20"/>
        <v>2800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/>
      <c r="M146" s="62">
        <v>5</v>
      </c>
      <c r="N146" s="62"/>
      <c r="O146" s="413">
        <v>1</v>
      </c>
      <c r="P146" s="413">
        <v>1</v>
      </c>
      <c r="Q146" s="413">
        <v>2</v>
      </c>
      <c r="R146" s="413">
        <v>2</v>
      </c>
      <c r="S146" s="413">
        <v>0.32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109.375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641.666666666667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1</v>
      </c>
      <c r="M169" s="62">
        <v>9</v>
      </c>
      <c r="N169" s="62"/>
      <c r="O169" s="413">
        <v>1</v>
      </c>
      <c r="P169" s="413">
        <v>1</v>
      </c>
      <c r="Q169" s="413">
        <v>1</v>
      </c>
      <c r="R169" s="413">
        <v>1</v>
      </c>
      <c r="S169" s="413">
        <v>0.27</v>
      </c>
      <c r="T169" s="427">
        <f t="shared" si="16"/>
        <v>10</v>
      </c>
      <c r="U169" s="82"/>
      <c r="V169" s="427">
        <f t="shared" si="19"/>
        <v>10</v>
      </c>
      <c r="W169" s="428">
        <f t="shared" si="20"/>
        <v>259.259259259259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700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7</v>
      </c>
      <c r="U172" s="82"/>
      <c r="V172" s="427">
        <f t="shared" si="19"/>
        <v>7</v>
      </c>
      <c r="W172" s="428">
        <f t="shared" si="20"/>
        <v>2450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408.333333333333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1</v>
      </c>
      <c r="R178" s="413">
        <v>2</v>
      </c>
      <c r="S178" s="413">
        <v>0.07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1200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758.333333333333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2520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6</v>
      </c>
      <c r="S189" s="415">
        <v>0.09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2566.66666666667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4</v>
      </c>
      <c r="M190" s="275">
        <v>18</v>
      </c>
      <c r="N190" s="275"/>
      <c r="O190" s="470"/>
      <c r="P190" s="470">
        <v>1</v>
      </c>
      <c r="Q190" s="470">
        <v>1</v>
      </c>
      <c r="R190" s="470">
        <v>2</v>
      </c>
      <c r="S190" s="471">
        <v>0.14</v>
      </c>
      <c r="T190" s="472">
        <f t="shared" si="21"/>
        <v>22</v>
      </c>
      <c r="U190" s="472"/>
      <c r="V190" s="474">
        <f t="shared" si="19"/>
        <v>22</v>
      </c>
      <c r="W190" s="473">
        <f t="shared" si="20"/>
        <v>1100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tabSelected="1" zoomScale="40" zoomScaleNormal="40" topLeftCell="A184" workbookViewId="0">
      <selection activeCell="P88" sqref="P8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/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/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/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v>55</v>
      </c>
      <c r="M88" s="100">
        <f t="shared" si="5"/>
        <v>742.5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v>103</v>
      </c>
      <c r="M89" s="104">
        <f t="shared" si="5"/>
        <v>1390.5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158</v>
      </c>
      <c r="M193" s="283">
        <f>SUM(M4:M192)</f>
        <v>2133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2</v>
      </c>
      <c r="Q5" s="43">
        <v>0.03</v>
      </c>
      <c r="R5" s="44">
        <f t="shared" si="0"/>
        <v>31</v>
      </c>
      <c r="S5" s="45"/>
      <c r="T5" s="45">
        <f t="shared" si="1"/>
        <v>31</v>
      </c>
      <c r="U5" s="33">
        <f t="shared" si="2"/>
        <v>7233.33333333333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 t="shared" si="0"/>
        <v>26</v>
      </c>
      <c r="S7" s="45"/>
      <c r="T7" s="45">
        <f t="shared" si="1"/>
        <v>26</v>
      </c>
      <c r="U7" s="33">
        <f t="shared" si="2"/>
        <v>1516.66666666667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4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4</v>
      </c>
      <c r="S11" s="332"/>
      <c r="T11" s="332">
        <f t="shared" si="1"/>
        <v>4</v>
      </c>
      <c r="U11" s="320">
        <f t="shared" si="2"/>
        <v>39.4366197183099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10</v>
      </c>
      <c r="Q12" s="43">
        <v>0.16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>
        <v>2</v>
      </c>
      <c r="K15" s="39"/>
      <c r="L15" s="39"/>
      <c r="M15" s="39">
        <v>2</v>
      </c>
      <c r="N15" s="39">
        <v>3</v>
      </c>
      <c r="O15" s="39">
        <v>3</v>
      </c>
      <c r="P15" s="39">
        <v>4</v>
      </c>
      <c r="Q15" s="48">
        <v>0.68</v>
      </c>
      <c r="R15" s="334">
        <f t="shared" si="0"/>
        <v>2</v>
      </c>
      <c r="S15" s="50"/>
      <c r="T15" s="50">
        <f t="shared" si="1"/>
        <v>2</v>
      </c>
      <c r="U15" s="39">
        <f t="shared" si="2"/>
        <v>20.5882352941176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15</v>
      </c>
      <c r="K18" s="33"/>
      <c r="L18" s="33"/>
      <c r="M18" s="33">
        <v>1</v>
      </c>
      <c r="N18" s="33">
        <v>1</v>
      </c>
      <c r="O18" s="33">
        <v>5</v>
      </c>
      <c r="P18" s="33">
        <v>5</v>
      </c>
      <c r="Q18" s="43">
        <v>0.47</v>
      </c>
      <c r="R18" s="44">
        <f t="shared" si="0"/>
        <v>15</v>
      </c>
      <c r="S18" s="45"/>
      <c r="T18" s="45">
        <f t="shared" si="1"/>
        <v>15</v>
      </c>
      <c r="U18" s="33">
        <f t="shared" si="2"/>
        <v>223.404255319149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5</v>
      </c>
      <c r="Q19" s="43">
        <v>0.15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>
        <v>2</v>
      </c>
      <c r="N20" s="33">
        <v>3</v>
      </c>
      <c r="O20" s="33">
        <v>3</v>
      </c>
      <c r="P20" s="33">
        <v>5</v>
      </c>
      <c r="Q20" s="43">
        <v>0.69</v>
      </c>
      <c r="R20" s="44">
        <f t="shared" si="0"/>
        <v>35</v>
      </c>
      <c r="S20" s="45"/>
      <c r="T20" s="45">
        <f t="shared" si="1"/>
        <v>35</v>
      </c>
      <c r="U20" s="33">
        <f t="shared" si="2"/>
        <v>355.072463768116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2</v>
      </c>
      <c r="O21" s="33">
        <v>2</v>
      </c>
      <c r="P21" s="33">
        <v>4</v>
      </c>
      <c r="Q21" s="43">
        <v>0.27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674.074074074074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>
        <v>1</v>
      </c>
      <c r="N22" s="36">
        <v>1</v>
      </c>
      <c r="O22" s="36">
        <v>1</v>
      </c>
      <c r="P22" s="36">
        <v>3</v>
      </c>
      <c r="Q22" s="327">
        <v>0.3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630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>
        <v>1</v>
      </c>
      <c r="N59" s="326">
        <v>3</v>
      </c>
      <c r="O59" s="326">
        <v>5</v>
      </c>
      <c r="P59" s="326">
        <v>6</v>
      </c>
      <c r="Q59" s="339">
        <v>0.63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488.888888888889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14</v>
      </c>
      <c r="P60" s="320">
        <v>17</v>
      </c>
      <c r="Q60" s="330">
        <v>1.31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5.34351145038168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28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28</v>
      </c>
      <c r="S61" s="45"/>
      <c r="T61" s="45">
        <f t="shared" si="6"/>
        <v>28</v>
      </c>
      <c r="U61" s="33">
        <f t="shared" si="7"/>
        <v>816.666666666667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>
        <v>1</v>
      </c>
      <c r="O63" s="33">
        <v>2</v>
      </c>
      <c r="P63" s="33">
        <v>2</v>
      </c>
      <c r="Q63" s="43">
        <v>0.17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1564.70588235294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>
        <v>2</v>
      </c>
      <c r="N64" s="33">
        <v>4</v>
      </c>
      <c r="O64" s="33">
        <v>8</v>
      </c>
      <c r="P64" s="33">
        <v>8</v>
      </c>
      <c r="Q64" s="43">
        <v>0.98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271.428571428571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26</v>
      </c>
      <c r="K65" s="39"/>
      <c r="L65" s="39"/>
      <c r="M65" s="39">
        <v>1</v>
      </c>
      <c r="N65" s="39">
        <v>3</v>
      </c>
      <c r="O65" s="39">
        <v>8</v>
      </c>
      <c r="P65" s="39">
        <v>17</v>
      </c>
      <c r="Q65" s="48">
        <v>0.9</v>
      </c>
      <c r="R65" s="334">
        <f t="shared" si="5"/>
        <v>26</v>
      </c>
      <c r="S65" s="50"/>
      <c r="T65" s="50">
        <f t="shared" si="6"/>
        <v>26</v>
      </c>
      <c r="U65" s="39">
        <f t="shared" si="7"/>
        <v>202.222222222222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>
        <v>1</v>
      </c>
      <c r="O66" s="320">
        <v>7</v>
      </c>
      <c r="P66" s="320">
        <v>17</v>
      </c>
      <c r="Q66" s="330">
        <v>0.58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3</v>
      </c>
      <c r="P67" s="33">
        <v>3</v>
      </c>
      <c r="Q67" s="43">
        <v>0.15</v>
      </c>
      <c r="R67" s="44">
        <f t="shared" si="5"/>
        <v>96</v>
      </c>
      <c r="S67" s="45"/>
      <c r="T67" s="45">
        <f t="shared" si="6"/>
        <v>96</v>
      </c>
      <c r="U67" s="33">
        <f t="shared" si="7"/>
        <v>4480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40</v>
      </c>
      <c r="K68" s="33"/>
      <c r="L68" s="33"/>
      <c r="M68" s="33">
        <v>1</v>
      </c>
      <c r="N68" s="33">
        <v>2</v>
      </c>
      <c r="O68" s="33">
        <v>3</v>
      </c>
      <c r="P68" s="33">
        <v>4</v>
      </c>
      <c r="Q68" s="43">
        <v>0.46</v>
      </c>
      <c r="R68" s="44">
        <f t="shared" ref="R68:R99" si="8">IF($A$1="补货",IF(V68="FBA",I68,J68)+K68+L68,IF(V68="FBA",I68,J68))</f>
        <v>40</v>
      </c>
      <c r="S68" s="45"/>
      <c r="T68" s="45">
        <f t="shared" si="6"/>
        <v>40</v>
      </c>
      <c r="U68" s="33">
        <f t="shared" si="7"/>
        <v>608.695652173913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122</v>
      </c>
      <c r="K69" s="33"/>
      <c r="L69" s="33"/>
      <c r="M69" s="33"/>
      <c r="N69" s="33">
        <v>2</v>
      </c>
      <c r="O69" s="33">
        <v>7</v>
      </c>
      <c r="P69" s="33">
        <v>14</v>
      </c>
      <c r="Q69" s="43">
        <v>0.6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1423.33333333333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75</v>
      </c>
      <c r="K70" s="33"/>
      <c r="L70" s="33"/>
      <c r="M70" s="33">
        <v>3</v>
      </c>
      <c r="N70" s="33">
        <v>4</v>
      </c>
      <c r="O70" s="33">
        <v>9</v>
      </c>
      <c r="P70" s="33">
        <v>10</v>
      </c>
      <c r="Q70" s="43">
        <v>1.2</v>
      </c>
      <c r="R70" s="44">
        <f t="shared" si="8"/>
        <v>75</v>
      </c>
      <c r="S70" s="45"/>
      <c r="T70" s="45">
        <f t="shared" si="6"/>
        <v>75</v>
      </c>
      <c r="U70" s="33">
        <f t="shared" si="7"/>
        <v>437.5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>
        <v>1</v>
      </c>
      <c r="N71" s="39">
        <v>3</v>
      </c>
      <c r="O71" s="39">
        <v>17</v>
      </c>
      <c r="P71" s="39">
        <v>22</v>
      </c>
      <c r="Q71" s="48">
        <v>1.65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1900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47</v>
      </c>
      <c r="J102" s="325"/>
      <c r="K102" s="326">
        <v>157</v>
      </c>
      <c r="L102" s="326"/>
      <c r="M102" s="326">
        <v>1</v>
      </c>
      <c r="N102" s="326">
        <v>6</v>
      </c>
      <c r="O102" s="326">
        <v>12</v>
      </c>
      <c r="P102" s="326">
        <v>23</v>
      </c>
      <c r="Q102" s="339">
        <v>1.35</v>
      </c>
      <c r="R102" s="340">
        <f>IF($A$1="补货",IF(V102="FBA",I102,J102)+K102+L102,IF(V102="FBA",I102,J102))</f>
        <v>204</v>
      </c>
      <c r="S102" s="341"/>
      <c r="T102" s="341">
        <f t="shared" si="6"/>
        <v>204</v>
      </c>
      <c r="U102" s="326">
        <f t="shared" si="7"/>
        <v>1057.77777777778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>
        <v>3</v>
      </c>
      <c r="O124" s="33">
        <v>3</v>
      </c>
      <c r="P124" s="33">
        <v>3</v>
      </c>
      <c r="Q124" s="43">
        <v>0.36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1847.22222222222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9</v>
      </c>
      <c r="P125" s="33">
        <v>12</v>
      </c>
      <c r="Q125" s="43">
        <v>1.15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334.782608695652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7</v>
      </c>
      <c r="K126" s="33">
        <v>88</v>
      </c>
      <c r="L126" s="33"/>
      <c r="M126" s="33">
        <v>2</v>
      </c>
      <c r="N126" s="33">
        <v>3</v>
      </c>
      <c r="O126" s="33">
        <v>5</v>
      </c>
      <c r="P126" s="33">
        <v>8</v>
      </c>
      <c r="Q126" s="43">
        <v>1.16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573.275862068966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>
        <v>2</v>
      </c>
      <c r="N127" s="33">
        <v>3</v>
      </c>
      <c r="O127" s="33">
        <v>7</v>
      </c>
      <c r="P127" s="33">
        <v>8</v>
      </c>
      <c r="Q127" s="43">
        <v>1.23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284.552845528455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1</v>
      </c>
      <c r="O129" s="320">
        <v>2</v>
      </c>
      <c r="P129" s="320">
        <v>3</v>
      </c>
      <c r="Q129" s="330">
        <v>0.19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3463.15789473684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>
        <v>1</v>
      </c>
      <c r="N131" s="33">
        <v>1</v>
      </c>
      <c r="O131" s="33">
        <v>1</v>
      </c>
      <c r="P131" s="33">
        <v>1</v>
      </c>
      <c r="Q131" s="43">
        <v>0.62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1072.58064516129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1</v>
      </c>
      <c r="O133" s="33">
        <v>5</v>
      </c>
      <c r="P133" s="33">
        <v>5</v>
      </c>
      <c r="Q133" s="43">
        <v>0.32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1925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2</v>
      </c>
      <c r="P136" s="39">
        <v>2</v>
      </c>
      <c r="Q136" s="48">
        <v>0.1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4340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/>
      <c r="P148" s="39">
        <v>1</v>
      </c>
      <c r="Q148" s="48">
        <v>0.02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6300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5390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875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17</v>
      </c>
      <c r="J153" s="325"/>
      <c r="K153" s="326">
        <v>63</v>
      </c>
      <c r="L153" s="326"/>
      <c r="M153" s="326">
        <v>6</v>
      </c>
      <c r="N153" s="326">
        <v>10</v>
      </c>
      <c r="O153" s="326">
        <v>25</v>
      </c>
      <c r="P153" s="326">
        <v>31</v>
      </c>
      <c r="Q153" s="339">
        <v>2.96</v>
      </c>
      <c r="R153" s="340">
        <f t="shared" si="12"/>
        <v>80</v>
      </c>
      <c r="S153" s="341"/>
      <c r="T153" s="341">
        <f t="shared" si="10"/>
        <v>80</v>
      </c>
      <c r="U153" s="326">
        <f t="shared" si="11"/>
        <v>189.189189189189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2</v>
      </c>
      <c r="Q165" s="43">
        <v>0.03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9333.33333333333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2</v>
      </c>
      <c r="Q168" s="327">
        <v>0.07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2900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18</v>
      </c>
      <c r="J169" s="319"/>
      <c r="K169" s="320">
        <v>9</v>
      </c>
      <c r="L169" s="320"/>
      <c r="M169" s="320">
        <v>2</v>
      </c>
      <c r="N169" s="320">
        <v>6</v>
      </c>
      <c r="O169" s="320">
        <v>10</v>
      </c>
      <c r="P169" s="320">
        <v>14</v>
      </c>
      <c r="Q169" s="330">
        <v>1.64</v>
      </c>
      <c r="R169" s="331">
        <f>IF($A$1="补货",IF(V169="FBA",I169,J169)+K169+L169,IF(V169="FBA",I169,J169))</f>
        <v>27</v>
      </c>
      <c r="S169" s="332"/>
      <c r="T169" s="332">
        <f t="shared" si="10"/>
        <v>27</v>
      </c>
      <c r="U169" s="320">
        <f t="shared" si="11"/>
        <v>115.243902439024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29</v>
      </c>
      <c r="J170" s="32"/>
      <c r="K170" s="33">
        <v>-16</v>
      </c>
      <c r="L170" s="33"/>
      <c r="M170" s="33">
        <v>2</v>
      </c>
      <c r="N170" s="33">
        <v>10</v>
      </c>
      <c r="O170" s="33">
        <v>23</v>
      </c>
      <c r="P170" s="33">
        <v>31</v>
      </c>
      <c r="Q170" s="43">
        <v>2.29</v>
      </c>
      <c r="R170" s="44">
        <f>IF($A$1="补货",IF(V170="FBA",I170,J170)+K170+L170,IF(V170="FBA",I170,J170))</f>
        <v>13</v>
      </c>
      <c r="S170" s="45"/>
      <c r="T170" s="45">
        <f t="shared" si="10"/>
        <v>13</v>
      </c>
      <c r="U170" s="33">
        <f t="shared" si="11"/>
        <v>39.7379912663755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24</v>
      </c>
      <c r="J171" s="32"/>
      <c r="K171" s="33">
        <v>86</v>
      </c>
      <c r="L171" s="33"/>
      <c r="M171" s="33">
        <v>1</v>
      </c>
      <c r="N171" s="33">
        <v>4</v>
      </c>
      <c r="O171" s="33">
        <v>13</v>
      </c>
      <c r="P171" s="33">
        <v>22</v>
      </c>
      <c r="Q171" s="43">
        <v>1.23</v>
      </c>
      <c r="R171" s="44">
        <f>IF($A$1="补货",IF(V171="FBA",I171,J171)+K171+L171,IF(V171="FBA",I171,J171))</f>
        <v>110</v>
      </c>
      <c r="S171" s="45"/>
      <c r="T171" s="45">
        <f t="shared" si="10"/>
        <v>110</v>
      </c>
      <c r="U171" s="33">
        <f t="shared" si="11"/>
        <v>626.016260162602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37</v>
      </c>
      <c r="J172" s="38"/>
      <c r="K172" s="39">
        <v>163</v>
      </c>
      <c r="L172" s="39"/>
      <c r="M172" s="39"/>
      <c r="N172" s="39">
        <v>8</v>
      </c>
      <c r="O172" s="39">
        <v>12</v>
      </c>
      <c r="P172" s="39">
        <v>18</v>
      </c>
      <c r="Q172" s="48">
        <v>1.26</v>
      </c>
      <c r="R172" s="334">
        <f>IF($A$1="补货",IF(V172="FBA",I172,J172)+K172+L172,IF(V172="FBA",I172,J172))</f>
        <v>200</v>
      </c>
      <c r="S172" s="50"/>
      <c r="T172" s="50">
        <f t="shared" si="10"/>
        <v>200</v>
      </c>
      <c r="U172" s="39">
        <f t="shared" si="11"/>
        <v>1111.11111111111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8</v>
      </c>
      <c r="J173" s="319"/>
      <c r="K173" s="320">
        <v>1</v>
      </c>
      <c r="L173" s="320"/>
      <c r="M173" s="320">
        <v>7</v>
      </c>
      <c r="N173" s="320">
        <v>13</v>
      </c>
      <c r="O173" s="320">
        <v>27</v>
      </c>
      <c r="P173" s="320">
        <v>37</v>
      </c>
      <c r="Q173" s="330">
        <v>3.48</v>
      </c>
      <c r="R173" s="331">
        <f t="shared" ref="R173:R185" si="13">IF($A$1="补货",IF(V173="FBA",I173,J173)+K173+L173,IF(V173="FBA",I173,J173))</f>
        <v>9</v>
      </c>
      <c r="S173" s="332"/>
      <c r="T173" s="332">
        <f t="shared" ref="T173:T185" si="14">R173+S173</f>
        <v>9</v>
      </c>
      <c r="U173" s="320">
        <f t="shared" ref="U173:U185" si="15">IF(Q173&gt;0,T173/Q173*7,"-")</f>
        <v>18.1034482758621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48</v>
      </c>
      <c r="J174" s="32"/>
      <c r="K174" s="33"/>
      <c r="L174" s="33"/>
      <c r="M174" s="33">
        <v>2</v>
      </c>
      <c r="N174" s="33">
        <v>5</v>
      </c>
      <c r="O174" s="33">
        <v>7</v>
      </c>
      <c r="P174" s="33">
        <v>16</v>
      </c>
      <c r="Q174" s="43">
        <v>1.14</v>
      </c>
      <c r="R174" s="44">
        <f t="shared" si="13"/>
        <v>48</v>
      </c>
      <c r="S174" s="45"/>
      <c r="T174" s="45">
        <f t="shared" si="14"/>
        <v>48</v>
      </c>
      <c r="U174" s="33">
        <f t="shared" si="15"/>
        <v>294.736842105263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65</v>
      </c>
      <c r="J175" s="32"/>
      <c r="K175" s="33">
        <v>115</v>
      </c>
      <c r="L175" s="33"/>
      <c r="M175" s="33">
        <v>5</v>
      </c>
      <c r="N175" s="33">
        <v>23</v>
      </c>
      <c r="O175" s="33">
        <v>47</v>
      </c>
      <c r="P175" s="33">
        <v>48</v>
      </c>
      <c r="Q175" s="43">
        <v>5.1</v>
      </c>
      <c r="R175" s="44">
        <f t="shared" si="13"/>
        <v>180</v>
      </c>
      <c r="S175" s="45"/>
      <c r="T175" s="45">
        <f t="shared" si="14"/>
        <v>180</v>
      </c>
      <c r="U175" s="33">
        <f t="shared" si="15"/>
        <v>247.058823529412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49</v>
      </c>
      <c r="J176" s="32"/>
      <c r="K176" s="33">
        <v>55</v>
      </c>
      <c r="L176" s="33"/>
      <c r="M176" s="33">
        <v>2</v>
      </c>
      <c r="N176" s="33">
        <v>8</v>
      </c>
      <c r="O176" s="33">
        <v>14</v>
      </c>
      <c r="P176" s="33">
        <v>32</v>
      </c>
      <c r="Q176" s="43">
        <v>2.2</v>
      </c>
      <c r="R176" s="44">
        <f t="shared" si="13"/>
        <v>104</v>
      </c>
      <c r="S176" s="45"/>
      <c r="T176" s="45">
        <f t="shared" si="14"/>
        <v>104</v>
      </c>
      <c r="U176" s="33">
        <f t="shared" si="15"/>
        <v>330.909090909091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23</v>
      </c>
      <c r="J177" s="32"/>
      <c r="K177" s="33"/>
      <c r="L177" s="33"/>
      <c r="M177" s="33"/>
      <c r="N177" s="33">
        <v>4</v>
      </c>
      <c r="O177" s="33">
        <v>16</v>
      </c>
      <c r="P177" s="33">
        <v>32</v>
      </c>
      <c r="Q177" s="43">
        <v>1.34</v>
      </c>
      <c r="R177" s="44">
        <f t="shared" si="13"/>
        <v>23</v>
      </c>
      <c r="S177" s="45"/>
      <c r="T177" s="45">
        <f t="shared" si="14"/>
        <v>23</v>
      </c>
      <c r="U177" s="33">
        <f t="shared" si="15"/>
        <v>120.149253731343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11</v>
      </c>
      <c r="J179" s="32"/>
      <c r="K179" s="33"/>
      <c r="L179" s="33"/>
      <c r="M179" s="33"/>
      <c r="N179" s="33">
        <v>5</v>
      </c>
      <c r="O179" s="33">
        <v>9</v>
      </c>
      <c r="P179" s="33">
        <v>9</v>
      </c>
      <c r="Q179" s="382">
        <v>0.81</v>
      </c>
      <c r="R179" s="44">
        <f t="shared" si="13"/>
        <v>11</v>
      </c>
      <c r="S179" s="45"/>
      <c r="T179" s="45">
        <f t="shared" si="14"/>
        <v>11</v>
      </c>
      <c r="U179" s="33">
        <f t="shared" si="15"/>
        <v>95.0617283950617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840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2</v>
      </c>
      <c r="P202" s="36">
        <v>7</v>
      </c>
      <c r="Q202" s="327">
        <v>0.18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77.7777777777778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1</v>
      </c>
      <c r="Q210" s="327">
        <v>0.02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8750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3</v>
      </c>
      <c r="Q225" s="327">
        <v>0.08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2362.5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4</v>
      </c>
      <c r="Q234" s="327">
        <v>0.06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2333.33333333333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13</v>
      </c>
      <c r="K239" s="36">
        <v>15</v>
      </c>
      <c r="L239" s="36"/>
      <c r="M239" s="36"/>
      <c r="N239" s="36">
        <v>1</v>
      </c>
      <c r="O239" s="36">
        <v>1</v>
      </c>
      <c r="P239" s="36">
        <v>1</v>
      </c>
      <c r="Q239" s="327">
        <v>0.12</v>
      </c>
      <c r="R239" s="44">
        <f t="shared" si="19"/>
        <v>28</v>
      </c>
      <c r="S239" s="45"/>
      <c r="T239" s="45">
        <f t="shared" si="20"/>
        <v>28</v>
      </c>
      <c r="U239" s="33">
        <f t="shared" si="21"/>
        <v>1633.33333333333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2022-03-02T04:33:30Z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